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13_ncr:1_{FAB4DDA4-9602-4DF3-97C1-F82218A9A016}" xr6:coauthVersionLast="47" xr6:coauthVersionMax="47" xr10:uidLastSave="{00000000-0000-0000-0000-000000000000}"/>
  <bookViews>
    <workbookView xWindow="30195" yWindow="1395" windowWidth="28800" windowHeight="11235" xr2:uid="{7D38B46B-79DC-4C75-90FB-FDA42BA529B8}"/>
  </bookViews>
  <sheets>
    <sheet name="Orçamento Anual - 2026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4" l="1"/>
  <c r="P23" i="4"/>
  <c r="O24" i="4"/>
  <c r="P24" i="4"/>
  <c r="O25" i="4"/>
  <c r="P25" i="4"/>
  <c r="O26" i="4"/>
  <c r="P26" i="4"/>
  <c r="O27" i="4"/>
  <c r="P27" i="4"/>
  <c r="O28" i="4"/>
  <c r="P28" i="4"/>
  <c r="O29" i="4"/>
  <c r="P29" i="4"/>
  <c r="O30" i="4"/>
  <c r="P30" i="4"/>
  <c r="O31" i="4"/>
  <c r="P31" i="4"/>
  <c r="O32" i="4"/>
  <c r="P32" i="4"/>
  <c r="O33" i="4"/>
  <c r="P33" i="4"/>
  <c r="O34" i="4"/>
  <c r="P34" i="4"/>
  <c r="O35" i="4"/>
  <c r="P35" i="4"/>
  <c r="O36" i="4"/>
  <c r="P36" i="4"/>
  <c r="O37" i="4"/>
  <c r="P37" i="4"/>
  <c r="O38" i="4"/>
  <c r="P38" i="4"/>
  <c r="P22" i="4"/>
  <c r="O22" i="4"/>
  <c r="D39" i="4"/>
  <c r="E39" i="4"/>
  <c r="F39" i="4"/>
  <c r="G39" i="4"/>
  <c r="H39" i="4"/>
  <c r="I39" i="4"/>
  <c r="J39" i="4"/>
  <c r="K39" i="4"/>
  <c r="L39" i="4"/>
  <c r="M39" i="4"/>
  <c r="N39" i="4"/>
  <c r="C39" i="4"/>
  <c r="D18" i="4"/>
  <c r="E18" i="4"/>
  <c r="F18" i="4"/>
  <c r="G18" i="4"/>
  <c r="H18" i="4"/>
  <c r="I18" i="4"/>
  <c r="J18" i="4"/>
  <c r="K18" i="4"/>
  <c r="L18" i="4"/>
  <c r="M18" i="4"/>
  <c r="N18" i="4"/>
  <c r="C18" i="4"/>
  <c r="P15" i="4"/>
  <c r="P16" i="4"/>
  <c r="P17" i="4"/>
  <c r="P14" i="4"/>
  <c r="O17" i="4"/>
  <c r="O16" i="4"/>
  <c r="O15" i="4"/>
  <c r="O14" i="4"/>
  <c r="P39" i="4" l="1"/>
  <c r="O39" i="4"/>
  <c r="C6" i="4" s="1"/>
  <c r="P18" i="4"/>
  <c r="O18" i="4"/>
  <c r="C5" i="4" s="1"/>
  <c r="C10" i="4" l="1"/>
  <c r="C8" i="4"/>
</calcChain>
</file>

<file path=xl/sharedStrings.xml><?xml version="1.0" encoding="utf-8"?>
<sst xmlns="http://schemas.openxmlformats.org/spreadsheetml/2006/main" count="61" uniqueCount="43">
  <si>
    <t>Orçamento Anual</t>
  </si>
  <si>
    <t>RESUMO</t>
  </si>
  <si>
    <t>Renda Total</t>
  </si>
  <si>
    <t>Despesas Totais</t>
  </si>
  <si>
    <t>BALANÇO</t>
  </si>
  <si>
    <t>PERCENTUAL GASTO</t>
  </si>
  <si>
    <t>RENDA</t>
  </si>
  <si>
    <t>Item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</si>
  <si>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</si>
  <si>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</si>
  <si>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</si>
  <si>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</si>
  <si>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</si>
  <si>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</si>
  <si>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</si>
  <si>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</si>
  <si>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</si>
  <si>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</si>
  <si>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</si>
  <si>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</si>
  <si>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</si>
  <si>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Média</t>
  </si>
  <si>
    <t>Renda 1</t>
  </si>
  <si>
    <t>Renda 2</t>
  </si>
  <si>
    <t>Renda 3</t>
  </si>
  <si>
    <t>Outros</t>
  </si>
  <si>
    <t>DESPESAS</t>
  </si>
  <si>
    <t>Crianças</t>
  </si>
  <si>
    <t>Dívida</t>
  </si>
  <si>
    <t>Restaurantes</t>
  </si>
  <si>
    <t>Educação</t>
  </si>
  <si>
    <t xml:space="preserve">Entreterimento </t>
  </si>
  <si>
    <t>Mercado</t>
  </si>
  <si>
    <t>Presentes</t>
  </si>
  <si>
    <t>Saúde</t>
  </si>
  <si>
    <t>Casa</t>
  </si>
  <si>
    <t xml:space="preserve">Empréstimo </t>
  </si>
  <si>
    <t>Animais de Estimação</t>
  </si>
  <si>
    <t>Compras</t>
  </si>
  <si>
    <t xml:space="preserve">Tecnologia </t>
  </si>
  <si>
    <t>Transporte</t>
  </si>
  <si>
    <t>Viagem</t>
  </si>
  <si>
    <t xml:space="preserve">Ultilidades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</si>
</sst>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_-[$R$-416]\ * #,##0.00_-;\-[$R$-416]\ * #,##0.00_-;_-[$R$-416]\ * &quot;-&quot;??_-;_-@_-"/>
  </numFmts>
  <fonts count="21" x14ac:knownFonts="1">
    <font>
      <sz val="11"/>
      <color theme="1"/>
      <name val="Century Gothic"/>
      <family val="2"/>
      <scheme val="minor"/>
    </font>
    <font>
      <sz val="11"/>
      <color theme="1"/>
      <name val="Aptos"/>
      <family val="2"/>
    </font>
    <font>
      <sz val="10"/>
      <color theme="1" tint="4.9989318521683403E-2"/>
      <name val="Century Gothic"/>
      <family val="1"/>
      <scheme val="minor"/>
    </font>
    <font>
      <sz val="11"/>
      <color theme="1" tint="4.9989318521683403E-2"/>
      <name val="Aptos"/>
      <family val="2"/>
    </font>
    <font>
      <b/>
      <sz val="11"/>
      <color theme="0"/>
      <name val="Century Gothic"/>
      <family val="1"/>
      <scheme val="major"/>
    </font>
    <font>
      <sz val="11"/>
      <name val="Century Gothic"/>
      <family val="2"/>
      <scheme val="minor"/>
    </font>
    <font>
      <b/>
      <sz val="14"/>
      <color theme="1" tint="4.9989318521683403E-2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32"/>
      <color theme="0"/>
      <name val="Century Gothic"/>
      <family val="1"/>
      <scheme val="major"/>
    </font>
    <font>
      <sz val="11"/>
      <color theme="1"/>
      <name val="Century Gothic"/>
      <family val="1"/>
      <scheme val="minor"/>
    </font>
    <font>
      <sz val="32"/>
      <color theme="1"/>
      <name val="Century Gothic"/>
      <family val="1"/>
      <scheme val="minor"/>
    </font>
    <font>
      <b/>
      <sz val="14"/>
      <color theme="1"/>
      <name val="Century Gothic"/>
      <family val="1"/>
      <scheme val="minor"/>
    </font>
    <font>
      <sz val="14"/>
      <color theme="1"/>
      <name val="Century Gothic"/>
      <family val="1"/>
      <scheme val="minor"/>
    </font>
    <font>
      <b/>
      <sz val="24"/>
      <color theme="1"/>
      <name val="Century Gothic"/>
      <family val="1"/>
      <scheme val="minor"/>
    </font>
    <font>
      <b/>
      <sz val="24"/>
      <color theme="1"/>
      <name val="Century Gothic"/>
      <family val="1"/>
      <scheme val="major"/>
    </font>
    <font>
      <sz val="11"/>
      <color theme="1"/>
      <name val="Century Gothic"/>
      <family val="2"/>
      <scheme val="minor"/>
    </font>
    <font>
      <b/>
      <sz val="16"/>
      <color theme="0"/>
      <name val="Century Gothic"/>
      <family val="1"/>
      <scheme val="major"/>
    </font>
    <font>
      <b/>
      <sz val="16"/>
      <color theme="0"/>
      <name val="Century Gothic"/>
      <family val="1"/>
      <scheme val="minor"/>
    </font>
    <font>
      <sz val="14"/>
      <color theme="0"/>
      <name val="Century Gothic"/>
      <family val="1"/>
      <scheme val="major"/>
    </font>
    <font>
      <sz val="14"/>
      <color theme="0"/>
      <name val="Century Gothic"/>
      <family val="1"/>
      <scheme val="minor"/>
    </font>
    <font>
      <b/>
      <sz val="36"/>
      <color theme="0"/>
      <name val="Century Gothic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rgb="FF0071BC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dashed">
        <color theme="7"/>
      </bottom>
      <diagonal/>
    </border>
    <border>
      <left/>
      <right/>
      <top style="dashed">
        <color theme="7"/>
      </top>
      <bottom style="dashed">
        <color theme="7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/>
      <diagonal/>
    </border>
    <border>
      <left/>
      <right/>
      <top/>
      <bottom style="thin">
        <color theme="0"/>
      </bottom>
      <diagonal/>
    </border>
  </borders>
  <cellStyleXfs count="12">
    <xf numFmtId="0" fontId="0" fillId="0" borderId="0"/>
    <xf numFmtId="164" fontId="2" fillId="0" borderId="0" applyFont="0" applyFill="0" applyBorder="0" applyProtection="0">
      <alignment horizontal="right" vertical="center" indent="1"/>
    </xf>
    <xf numFmtId="0" fontId="1" fillId="0" borderId="0"/>
    <xf numFmtId="0" fontId="3" fillId="0" borderId="0">
      <alignment horizontal="left" vertical="center" wrapText="1" indent="1"/>
    </xf>
    <xf numFmtId="0" fontId="4" fillId="3" borderId="1" applyNumberFormat="0" applyProtection="0">
      <alignment horizontal="center" vertical="center"/>
    </xf>
    <xf numFmtId="0" fontId="5" fillId="0" borderId="3" applyNumberFormat="0" applyFont="0" applyAlignment="0" applyProtection="0"/>
    <xf numFmtId="0" fontId="4" fillId="3" borderId="0" applyNumberFormat="0" applyBorder="0" applyProtection="0">
      <alignment horizontal="left" vertical="center" indent="1"/>
    </xf>
    <xf numFmtId="9" fontId="6" fillId="0" borderId="0" applyFont="0" applyFill="0" applyBorder="0" applyProtection="0">
      <alignment horizontal="center" vertical="center"/>
    </xf>
    <xf numFmtId="0" fontId="7" fillId="0" borderId="0" applyNumberFormat="0" applyFill="0" applyBorder="0" applyAlignment="0">
      <alignment horizontal="left" vertical="center" wrapText="1" indent="1"/>
    </xf>
    <xf numFmtId="0" fontId="8" fillId="2" borderId="4" applyNumberFormat="0" applyProtection="0">
      <alignment horizontal="left" vertical="center" indent="3"/>
    </xf>
    <xf numFmtId="0" fontId="4" fillId="4" borderId="2" applyNumberFormat="0" applyProtection="0">
      <alignment horizontal="center" vertical="center"/>
    </xf>
    <xf numFmtId="9" fontId="15" fillId="0" borderId="0" applyFont="0" applyFill="0" applyBorder="0" applyAlignment="0" applyProtection="0"/>
  </cellStyleXfs>
  <cellXfs count="32">
    <xf numFmtId="0" fontId="0" fillId="0" borderId="0" xfId="0"/>
    <xf numFmtId="0" fontId="9" fillId="0" borderId="0" xfId="3" applyFont="1">
      <alignment horizontal="left" vertical="center" wrapText="1" indent="1"/>
    </xf>
    <xf numFmtId="165" fontId="12" fillId="0" borderId="5" xfId="1" applyNumberFormat="1" applyFont="1" applyBorder="1">
      <alignment horizontal="right" vertical="center" indent="1"/>
    </xf>
    <xf numFmtId="165" fontId="12" fillId="0" borderId="6" xfId="1" applyNumberFormat="1" applyFont="1" applyBorder="1">
      <alignment horizontal="right" vertical="center" indent="1"/>
    </xf>
    <xf numFmtId="165" fontId="9" fillId="0" borderId="0" xfId="3" applyNumberFormat="1" applyFont="1" applyAlignment="1">
      <alignment horizontal="right" vertical="center" wrapText="1" indent="1"/>
    </xf>
    <xf numFmtId="165" fontId="12" fillId="0" borderId="0" xfId="1" applyNumberFormat="1" applyFont="1" applyFill="1" applyBorder="1" applyAlignment="1">
      <alignment horizontal="left" vertical="center" indent="1"/>
    </xf>
    <xf numFmtId="165" fontId="12" fillId="0" borderId="0" xfId="3" applyNumberFormat="1" applyFont="1">
      <alignment horizontal="left" vertical="center" wrapText="1" indent="1"/>
    </xf>
    <xf numFmtId="165" fontId="9" fillId="0" borderId="0" xfId="3" applyNumberFormat="1" applyFont="1">
      <alignment horizontal="left" vertical="center" wrapText="1" indent="1"/>
    </xf>
    <xf numFmtId="165" fontId="10" fillId="0" borderId="7" xfId="9" applyNumberFormat="1" applyFont="1" applyFill="1" applyBorder="1">
      <alignment horizontal="left" vertical="center" indent="3"/>
    </xf>
    <xf numFmtId="165" fontId="10" fillId="0" borderId="0" xfId="9" applyNumberFormat="1" applyFont="1" applyFill="1" applyBorder="1" applyAlignment="1">
      <alignment horizontal="left" vertical="center" indent="1"/>
    </xf>
    <xf numFmtId="165" fontId="10" fillId="0" borderId="0" xfId="9" applyNumberFormat="1" applyFont="1" applyFill="1" applyBorder="1">
      <alignment horizontal="left" vertical="center" indent="3"/>
    </xf>
    <xf numFmtId="165" fontId="10" fillId="0" borderId="4" xfId="9" applyNumberFormat="1" applyFont="1" applyFill="1">
      <alignment horizontal="left" vertical="center" indent="3"/>
    </xf>
    <xf numFmtId="165" fontId="9" fillId="0" borderId="0" xfId="3" applyNumberFormat="1" applyFont="1" applyAlignment="1">
      <alignment horizontal="left" vertical="center" indent="19"/>
    </xf>
    <xf numFmtId="165" fontId="12" fillId="0" borderId="5" xfId="3" applyNumberFormat="1" applyFont="1" applyBorder="1" applyAlignment="1">
      <alignment horizontal="left" vertical="center" indent="1"/>
    </xf>
    <xf numFmtId="165" fontId="12" fillId="0" borderId="6" xfId="5" applyNumberFormat="1" applyFont="1" applyBorder="1" applyAlignment="1">
      <alignment horizontal="left" vertical="center" indent="1"/>
    </xf>
    <xf numFmtId="165" fontId="14" fillId="0" borderId="0" xfId="10" applyNumberFormat="1" applyFont="1" applyFill="1" applyBorder="1" applyAlignment="1">
      <alignment horizontal="left" vertical="center"/>
    </xf>
    <xf numFmtId="165" fontId="13" fillId="0" borderId="0" xfId="10" applyNumberFormat="1" applyFont="1" applyFill="1" applyBorder="1" applyAlignment="1">
      <alignment vertical="center"/>
    </xf>
    <xf numFmtId="165" fontId="12" fillId="0" borderId="0" xfId="1" applyNumberFormat="1" applyFont="1" applyFill="1" applyAlignment="1">
      <alignment horizontal="left" vertical="center" indent="1"/>
    </xf>
    <xf numFmtId="165" fontId="11" fillId="5" borderId="0" xfId="4" applyNumberFormat="1" applyFont="1" applyFill="1" applyBorder="1" applyAlignment="1">
      <alignment horizontal="right" vertical="center" indent="1"/>
    </xf>
    <xf numFmtId="165" fontId="16" fillId="5" borderId="0" xfId="4" applyNumberFormat="1" applyFont="1" applyFill="1" applyBorder="1" applyAlignment="1">
      <alignment horizontal="left" vertical="center" indent="1"/>
    </xf>
    <xf numFmtId="9" fontId="17" fillId="5" borderId="0" xfId="11" applyFont="1" applyFill="1" applyBorder="1" applyAlignment="1">
      <alignment horizontal="right" vertical="center" indent="1"/>
    </xf>
    <xf numFmtId="165" fontId="18" fillId="5" borderId="0" xfId="3" applyNumberFormat="1" applyFont="1" applyFill="1" applyAlignment="1">
      <alignment horizontal="left" vertical="center" indent="1"/>
    </xf>
    <xf numFmtId="165" fontId="18" fillId="5" borderId="0" xfId="3" applyNumberFormat="1" applyFont="1" applyFill="1">
      <alignment horizontal="left" vertical="center" wrapText="1" indent="1"/>
    </xf>
    <xf numFmtId="165" fontId="19" fillId="5" borderId="0" xfId="0" applyNumberFormat="1" applyFont="1" applyFill="1" applyAlignment="1">
      <alignment horizontal="left" vertical="center" wrapText="1" indent="1"/>
    </xf>
    <xf numFmtId="165" fontId="19" fillId="5" borderId="0" xfId="0" applyNumberFormat="1" applyFont="1" applyFill="1" applyAlignment="1">
      <alignment horizontal="left" vertical="center" indent="1"/>
    </xf>
    <xf numFmtId="165" fontId="9" fillId="0" borderId="9" xfId="3" applyNumberFormat="1" applyFont="1" applyBorder="1">
      <alignment horizontal="left" vertical="center" wrapText="1" indent="1"/>
    </xf>
    <xf numFmtId="165" fontId="17" fillId="5" borderId="10" xfId="1" applyNumberFormat="1" applyFont="1" applyFill="1" applyBorder="1">
      <alignment horizontal="right" vertical="center" indent="1"/>
    </xf>
    <xf numFmtId="165" fontId="20" fillId="5" borderId="8" xfId="10" applyNumberFormat="1" applyFont="1" applyFill="1" applyBorder="1" applyAlignment="1">
      <alignment horizontal="left" vertical="center"/>
    </xf>
    <xf numFmtId="165" fontId="12" fillId="6" borderId="0" xfId="3" applyNumberFormat="1" applyFont="1" applyFill="1">
      <alignment horizontal="left" vertical="center" wrapText="1" indent="1"/>
    </xf>
    <xf numFmtId="165" fontId="12" fillId="6" borderId="0" xfId="1" applyNumberFormat="1" applyFont="1" applyFill="1" applyBorder="1" applyAlignment="1">
      <alignment horizontal="left" vertical="center" indent="1"/>
    </xf>
    <xf numFmtId="165" fontId="12" fillId="6" borderId="0" xfId="1" applyNumberFormat="1" applyFont="1" applyFill="1" applyAlignment="1">
      <alignment horizontal="left" vertical="center" indent="1"/>
    </xf>
    <xf numFmtId="165" fontId="10" fillId="5" borderId="0" xfId="9" applyNumberFormat="1" applyFont="1" applyFill="1" applyBorder="1">
      <alignment horizontal="left" vertical="center" indent="3"/>
    </xf>
  </cellXfs>
  <cellStyles count="12">
    <cellStyle name="Heading 1 2" xfId="10" xr:uid="{8ED66FA4-0558-4280-9ADC-CA3D98E3673C}"/>
    <cellStyle name="Heading 2 2" xfId="4" xr:uid="{130502FE-157F-4C98-87F1-F1CEC9E21556}"/>
    <cellStyle name="Heading 3 2" xfId="6" xr:uid="{934215B1-91EB-43F3-A808-1BA0C30B13F5}"/>
    <cellStyle name="Input 2" xfId="5" xr:uid="{167663E0-32C9-41AD-B3F2-4BAC0D47360A}"/>
    <cellStyle name="Moeda" xfId="1" builtinId="4"/>
    <cellStyle name="Normal" xfId="0" builtinId="0"/>
    <cellStyle name="Normal 2" xfId="2" xr:uid="{80AEA5B2-4EA1-4F77-8CC7-676B84430FAC}"/>
    <cellStyle name="Normal 3" xfId="3" xr:uid="{B6C690DE-886E-4414-BA66-5D34479AE147}"/>
    <cellStyle name="Percent 2" xfId="7" xr:uid="{409772FD-5152-49DC-BE94-4AA51155E5FD}"/>
    <cellStyle name="Porcentagem" xfId="11" builtinId="5"/>
    <cellStyle name="Title 2" xfId="9" xr:uid="{37D3D399-C3F1-4B17-B2CF-6C5122FC1D9C}"/>
    <cellStyle name="Year" xfId="8" xr:uid="{70FE7F4B-5F3C-4EED-AB00-97350410151F}"/>
  </cellStyles>
  <dxfs count="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none">
          <fgColor indexed="64"/>
          <bgColor indexed="65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none">
          <fgColor indexed="64"/>
          <bgColor indexed="65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_-[$R$-416]\ * #,##0.00_-;\-[$R$-416]\ * #,##0.00_-;_-[$R$-416]\ * &quot;-&quot;??_-;_-@_-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_-[$R$-416]\ * #,##0.00_-;\-[$R$-416]\ * #,##0.00_-;_-[$R$-416]\ * &quot;-&quot;??_-;_-@_-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_-[$R$-416]\ * #,##0.00_-;\-[$R$-416]\ * #,##0.00_-;_-[$R$-416]\ * &quot;-&quot;??_-;_-@_-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_-[$R$-416]\ * #,##0.00_-;\-[$R$-416]\ * #,##0.00_-;_-[$R$-416]\ * &quot;-&quot;??_-;_-@_-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_-[$R$-416]\ * #,##0.00_-;\-[$R$-416]\ * #,##0.00_-;_-[$R$-416]\ * &quot;-&quot;??_-;_-@_-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_-[$R$-416]\ * #,##0.00_-;\-[$R$-416]\ * #,##0.00_-;_-[$R$-416]\ * &quot;-&quot;??_-;_-@_-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_-[$R$-416]\ * #,##0.00_-;\-[$R$-416]\ * #,##0.00_-;_-[$R$-416]\ * &quot;-&quot;??_-;_-@_-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_-[$R$-416]\ * #,##0.00_-;\-[$R$-416]\ * #,##0.00_-;_-[$R$-416]\ * &quot;-&quot;??_-;_-@_-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0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entury Gothic"/>
        <family val="1"/>
        <scheme val="minor"/>
      </font>
      <numFmt numFmtId="165" formatCode="_-[$R$-416]\ * #,##0.00_-;\-[$R$-416]\ * #,##0.00_-;_-[$R$-416]\ * &quot;-&quot;??_-;_-@_-"/>
    </dxf>
    <dxf>
      <font>
        <b val="0"/>
        <i val="0"/>
        <strike val="0"/>
        <outline val="0"/>
        <shadow val="0"/>
        <u val="none"/>
        <vertAlign val="baseline"/>
        <sz val="14"/>
        <color theme="0"/>
        <name val="Century Gothic"/>
        <family val="1"/>
        <scheme val="maj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none">
          <fgColor indexed="64"/>
          <bgColor indexed="65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none">
          <fgColor indexed="64"/>
          <bgColor indexed="65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_-[$R$-416]\ * #,##0.00_-;\-[$R$-416]\ * #,##0.00_-;_-[$R$-416]\ * &quot;-&quot;??_-;_-@_-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_-[$R$-416]\ * #,##0.00_-;\-[$R$-416]\ * #,##0.00_-;_-[$R$-416]\ * &quot;-&quot;??_-;_-@_-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_-[$R$-416]\ * #,##0.00_-;\-[$R$-416]\ * #,##0.00_-;_-[$R$-416]\ * &quot;-&quot;??_-;_-@_-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_-[$R$-416]\ * #,##0.00_-;\-[$R$-416]\ * #,##0.00_-;_-[$R$-416]\ * &quot;-&quot;??_-;_-@_-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_-[$R$-416]\ * #,##0.00_-;\-[$R$-416]\ * #,##0.00_-;_-[$R$-416]\ * &quot;-&quot;??_-;_-@_-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_-[$R$-416]\ * #,##0.00_-;\-[$R$-416]\ * #,##0.00_-;_-[$R$-416]\ * &quot;-&quot;??_-;_-@_-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_-[$R$-416]\ * #,##0.00_-;\-[$R$-416]\ * #,##0.00_-;_-[$R$-416]\ * &quot;-&quot;??_-;_-@_-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_-[$R$-416]\ * #,##0.00_-;\-[$R$-416]\ * #,##0.00_-;_-[$R$-416]\ * &quot;-&quot;??_-;_-@_-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_-[$R$-416]\ * #,##0.00_-;\-[$R$-416]\ * #,##0.00_-;_-[$R$-416]\ * &quot;-&quot;??_-;_-@_-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_-[$R$-416]\ * #,##0.00_-;\-[$R$-416]\ * #,##0.00_-;_-[$R$-416]\ * &quot;-&quot;??_-;_-@_-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_-[$R$-416]\ * #,##0.00_-;\-[$R$-416]\ * #,##0.00_-;_-[$R$-416]\ * &quot;-&quot;??_-;_-@_-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0"/>
        <name val="Century Gothic"/>
        <family val="1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_-[$R$-416]\ * #,##0.00_-;\-[$R$-416]\ * #,##0.00_-;_-[$R$-416]\ * &quot;-&quot;??_-;_-@_-"/>
    </dxf>
    <dxf>
      <border>
        <bottom style="thick">
          <color theme="0"/>
        </bottom>
      </border>
    </dxf>
    <dxf>
      <font>
        <b val="0"/>
        <i val="0"/>
        <strike val="0"/>
        <outline val="0"/>
        <shadow val="0"/>
        <u val="none"/>
        <vertAlign val="baseline"/>
        <sz val="14"/>
        <color theme="0"/>
        <name val="Century Gothic"/>
        <family val="1"/>
        <scheme val="major"/>
      </font>
      <numFmt numFmtId="165" formatCode="_-[$R$-416]\ * #,##0.00_-;\-[$R$-416]\ * #,##0.00_-;_-[$R$-416]\ * &quot;-&quot;??_-;_-@_-"/>
      <fill>
        <patternFill patternType="solid">
          <fgColor indexed="64"/>
          <bgColor rgb="FF0071BC"/>
        </patternFill>
      </fill>
    </dxf>
    <dxf>
      <fill>
        <patternFill patternType="none">
          <bgColor auto="1"/>
        </patternFill>
      </fill>
      <border>
        <top style="dotted">
          <color theme="5"/>
        </top>
        <bottom style="dotted">
          <color theme="5"/>
        </bottom>
        <horizontal style="dotted">
          <color theme="5"/>
        </horizontal>
      </border>
    </dxf>
    <dxf>
      <font>
        <color theme="0" tint="-4.9989318521683403E-2"/>
      </font>
      <fill>
        <patternFill>
          <bgColor theme="4" tint="0.79998168889431442"/>
        </patternFill>
      </fill>
      <border>
        <top/>
      </border>
    </dxf>
    <dxf>
      <font>
        <b/>
        <i val="0"/>
        <color theme="1"/>
      </font>
      <fill>
        <patternFill>
          <bgColor theme="4" tint="0.79998168889431442"/>
        </patternFill>
      </fill>
      <border diagonalUp="0" diagonalDown="0">
        <left/>
        <right/>
        <top style="thick">
          <color theme="0"/>
        </top>
        <bottom style="thick">
          <color theme="0"/>
        </bottom>
        <vertical/>
        <horizontal/>
      </border>
    </dxf>
    <dxf>
      <border>
        <bottom style="medium">
          <color theme="7"/>
        </bottom>
      </border>
    </dxf>
    <dxf>
      <fill>
        <patternFill>
          <bgColor theme="0" tint="-4.9989318521683403E-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  <border>
        <top/>
        <bottom style="thick">
          <color theme="4"/>
        </bottom>
        <vertical style="thin">
          <color theme="4" tint="0.59996337778862885"/>
        </vertical>
      </border>
    </dxf>
    <dxf>
      <font>
        <b/>
        <i val="0"/>
        <color theme="1"/>
      </font>
      <fill>
        <patternFill>
          <bgColor theme="4" tint="0.79998168889431442"/>
        </patternFill>
      </fill>
      <border diagonalUp="0" diagonalDown="0">
        <left/>
        <right/>
        <top style="thick">
          <color theme="0"/>
        </top>
        <bottom style="thick">
          <color theme="0"/>
        </bottom>
        <vertical style="thin">
          <color theme="4" tint="0.59996337778862885"/>
        </vertical>
        <horizontal/>
      </border>
    </dxf>
    <dxf>
      <border>
        <left/>
        <bottom style="medium">
          <color theme="4"/>
        </bottom>
        <vertical style="thin">
          <color theme="4" tint="0.79998168889431442"/>
        </vertical>
      </border>
    </dxf>
  </dxfs>
  <tableStyles count="2" defaultTableStyle="TableStyleMedium2" defaultPivotStyle="PivotStyleLight16">
    <tableStyle name="Simple Monthly Budget 2" pivot="0" count="4" xr9:uid="{07D6F1CB-291C-4348-A9AA-C12AE219BD54}">
      <tableStyleElement type="wholeTable" dxfId="74"/>
      <tableStyleElement type="headerRow" dxfId="73"/>
      <tableStyleElement type="totalRow" dxfId="72"/>
      <tableStyleElement type="firstRowStripe" dxfId="71"/>
    </tableStyle>
    <tableStyle name="Simple Monthly Budget 2 2" pivot="0" count="4" xr9:uid="{A06A75A4-D40E-4AE5-970F-04AA37E2341A}">
      <tableStyleElement type="wholeTable" dxfId="70"/>
      <tableStyleElement type="headerRow" dxfId="69"/>
      <tableStyleElement type="totalRow" dxfId="68"/>
      <tableStyleElement type="firstRowStripe" dxfId="67"/>
    </tableStyle>
  </tableStyles>
  <colors>
    <mruColors>
      <color rgb="FF0071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n-US">
                <a:latin typeface="+mj-lt"/>
              </a:rPr>
              <a:t>Renda</a:t>
            </a:r>
            <a:r>
              <a:rPr lang="en-US" baseline="0">
                <a:latin typeface="+mj-lt"/>
              </a:rPr>
              <a:t> e Despesas mensais</a:t>
            </a:r>
            <a:endParaRPr lang="en-US">
              <a:latin typeface="+mj-lt"/>
            </a:endParaRPr>
          </a:p>
        </c:rich>
      </c:tx>
      <c:layout>
        <c:manualLayout>
          <c:xMode val="edge"/>
          <c:yMode val="edge"/>
          <c:x val="0.36195678665166853"/>
          <c:y val="0.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 RENDA 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'Orçamento Anual - 2026'!$C$13:$M$13</c:f>
              <c:strCache>
                <c:ptCount val="11"/>
                <c:pt idx="0">
                  <c:v> Janeiro </c:v>
                </c:pt>
                <c:pt idx="1">
                  <c:v> Fevereiro </c:v>
                </c:pt>
                <c:pt idx="2">
                  <c:v> Março </c:v>
                </c:pt>
                <c:pt idx="3">
                  <c:v> Abril </c:v>
                </c:pt>
                <c:pt idx="4">
                  <c:v> Maio </c:v>
                </c:pt>
                <c:pt idx="5">
                  <c:v> Junho </c:v>
                </c:pt>
                <c:pt idx="6">
                  <c:v> Julho </c:v>
                </c:pt>
                <c:pt idx="7">
                  <c:v> Agosto </c:v>
                </c:pt>
                <c:pt idx="8">
                  <c:v> Setembro </c:v>
                </c:pt>
                <c:pt idx="9">
                  <c:v> Outubro </c:v>
                </c:pt>
                <c:pt idx="10">
                  <c:v> Novembro </c:v>
                </c:pt>
              </c:strCache>
            </c:strRef>
          </c:cat>
          <c:val>
            <c:numRef>
              <c:f>'Orçamento Anual - 2026'!$C$18:$M$18</c:f>
              <c:numCache>
                <c:formatCode>_-[$R$-416]\ * #,##0.00_-;\-[$R$-416]\ * #,##0.00_-;_-[$R$-416]\ * "-"??_-;_-@_-</c:formatCode>
                <c:ptCount val="11"/>
                <c:pt idx="0">
                  <c:v>4000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2D-4C4B-A2D4-DB7D19A4544A}"/>
            </c:ext>
          </c:extLst>
        </c:ser>
        <c:ser>
          <c:idx val="1"/>
          <c:order val="1"/>
          <c:tx>
            <c:strRef>
              <c:f>'Orçamento Anual - 2026'!$B$20</c:f>
              <c:strCache>
                <c:ptCount val="1"/>
                <c:pt idx="0">
                  <c:v> DESPESAS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'Orçamento Anual - 2026'!$C$13:$M$13</c:f>
              <c:strCache>
                <c:ptCount val="11"/>
                <c:pt idx="0">
                  <c:v> Janeiro </c:v>
                </c:pt>
                <c:pt idx="1">
                  <c:v> Fevereiro </c:v>
                </c:pt>
                <c:pt idx="2">
                  <c:v> Março </c:v>
                </c:pt>
                <c:pt idx="3">
                  <c:v> Abril </c:v>
                </c:pt>
                <c:pt idx="4">
                  <c:v> Maio </c:v>
                </c:pt>
                <c:pt idx="5">
                  <c:v> Junho </c:v>
                </c:pt>
                <c:pt idx="6">
                  <c:v> Julho </c:v>
                </c:pt>
                <c:pt idx="7">
                  <c:v> Agosto </c:v>
                </c:pt>
                <c:pt idx="8">
                  <c:v> Setembro </c:v>
                </c:pt>
                <c:pt idx="9">
                  <c:v> Outubro </c:v>
                </c:pt>
                <c:pt idx="10">
                  <c:v> Novembro </c:v>
                </c:pt>
              </c:strCache>
            </c:strRef>
          </c:cat>
          <c:val>
            <c:numRef>
              <c:f>'Orçamento Anual - 2026'!$C$39:$M$39</c:f>
              <c:numCache>
                <c:formatCode>_-[$R$-416]\ * #,##0.00_-;\-[$R$-416]\ * #,##0.00_-;_-[$R$-416]\ * "-"??_-;_-@_-</c:formatCode>
                <c:ptCount val="11"/>
                <c:pt idx="0">
                  <c:v>2476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2D-4C4B-A2D4-DB7D19A454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15"/>
        <c:axId val="1124757727"/>
        <c:axId val="1132187055"/>
      </c:barChart>
      <c:catAx>
        <c:axId val="1124757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2187055"/>
        <c:crosses val="autoZero"/>
        <c:auto val="1"/>
        <c:lblAlgn val="ctr"/>
        <c:lblOffset val="100"/>
        <c:noMultiLvlLbl val="0"/>
      </c:catAx>
      <c:valAx>
        <c:axId val="1132187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_-[$R$-416]\ * #,##0.00_-;\-[$R$-416]\ * #,##0.00_-;_-[$R$-416]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4757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n-US">
                <a:latin typeface="+mj-lt"/>
              </a:rPr>
              <a:t>Total Despesas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'Orçamento Anual - 2026'!$O$21</c:f>
              <c:strCache>
                <c:ptCount val="1"/>
                <c:pt idx="0">
                  <c:v> 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'Orçamento Anual - 2026'!$B$22:$B$39</c:f>
              <c:strCache>
                <c:ptCount val="17"/>
                <c:pt idx="0">
                  <c:v> Crianças </c:v>
                </c:pt>
                <c:pt idx="1">
                  <c:v> Dívida </c:v>
                </c:pt>
                <c:pt idx="2">
                  <c:v> Restaurantes </c:v>
                </c:pt>
                <c:pt idx="3">
                  <c:v> Educação </c:v>
                </c:pt>
                <c:pt idx="4">
                  <c:v> Entreterimento  </c:v>
                </c:pt>
                <c:pt idx="5">
                  <c:v> Mercado </c:v>
                </c:pt>
                <c:pt idx="6">
                  <c:v> Presentes </c:v>
                </c:pt>
                <c:pt idx="7">
                  <c:v> Saúde </c:v>
                </c:pt>
                <c:pt idx="8">
                  <c:v> Casa </c:v>
                </c:pt>
                <c:pt idx="9">
                  <c:v> Empréstimo  </c:v>
                </c:pt>
                <c:pt idx="10">
                  <c:v> Animais de Estimação </c:v>
                </c:pt>
                <c:pt idx="11">
                  <c:v> Compras </c:v>
                </c:pt>
                <c:pt idx="12">
                  <c:v> Tecnologia  </c:v>
                </c:pt>
                <c:pt idx="13">
                  <c:v> Transporte </c:v>
                </c:pt>
                <c:pt idx="14">
                  <c:v> Viagem </c:v>
                </c:pt>
                <c:pt idx="15">
                  <c:v> Ultilidades  </c:v>
                </c:pt>
                <c:pt idx="16">
                  <c:v> Outros </c:v>
                </c:pt>
              </c:strCache>
            </c:strRef>
          </c:cat>
          <c:val>
            <c:numRef>
              <c:f>'Orçamento Anual - 2026'!$O$22:$O$39</c:f>
              <c:numCache>
                <c:formatCode>_-[$R$-416]\ * #,##0.00_-;\-[$R$-416]\ * #,##0.00_-;_-[$R$-416]\ * "-"??_-;_-@_-</c:formatCode>
                <c:ptCount val="17"/>
                <c:pt idx="0">
                  <c:v>800</c:v>
                </c:pt>
                <c:pt idx="1">
                  <c:v>120</c:v>
                </c:pt>
                <c:pt idx="2">
                  <c:v>60</c:v>
                </c:pt>
                <c:pt idx="3">
                  <c:v>50</c:v>
                </c:pt>
                <c:pt idx="4">
                  <c:v>45</c:v>
                </c:pt>
                <c:pt idx="5">
                  <c:v>500</c:v>
                </c:pt>
                <c:pt idx="6">
                  <c:v>273</c:v>
                </c:pt>
                <c:pt idx="7">
                  <c:v>120</c:v>
                </c:pt>
                <c:pt idx="8">
                  <c:v>50</c:v>
                </c:pt>
                <c:pt idx="9">
                  <c:v>100</c:v>
                </c:pt>
                <c:pt idx="10">
                  <c:v>78</c:v>
                </c:pt>
                <c:pt idx="11">
                  <c:v>50</c:v>
                </c:pt>
                <c:pt idx="12">
                  <c:v>100</c:v>
                </c:pt>
                <c:pt idx="13">
                  <c:v>50</c:v>
                </c:pt>
                <c:pt idx="14">
                  <c:v>10</c:v>
                </c:pt>
                <c:pt idx="15">
                  <c:v>50</c:v>
                </c:pt>
                <c:pt idx="1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33-45C3-BE49-EFB7C8CAA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1081865903"/>
        <c:axId val="1109733487"/>
      </c:barChart>
      <c:catAx>
        <c:axId val="108186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9733487"/>
        <c:crosses val="autoZero"/>
        <c:auto val="1"/>
        <c:lblAlgn val="ctr"/>
        <c:lblOffset val="100"/>
        <c:noMultiLvlLbl val="0"/>
      </c:catAx>
      <c:valAx>
        <c:axId val="1109733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R$-416]\ * #,##0.00_-;\-[$R$-416]\ * #,##0.00_-;_-[$R$-416]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1865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000" b="1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ChartData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9B-4DAA-8F07-13A1DB6B171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F9B-4DAA-8F07-13A1DB6B1714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Rendimento</c:v>
              </c:pt>
              <c:pt idx="1">
                <c:v>Despesas</c:v>
              </c:pt>
            </c:strLit>
          </c:cat>
          <c:val>
            <c:numRef>
              <c:f>'Orçamento Anual - 2026'!$C$5:$C$6</c:f>
              <c:numCache>
                <c:formatCode>_-[$R$-416]\ * #,##0.00_-;\-[$R$-416]\ * #,##0.00_-;_-[$R$-416]\ * "-"??_-;_-@_-</c:formatCode>
                <c:ptCount val="2"/>
                <c:pt idx="0">
                  <c:v>4000</c:v>
                </c:pt>
                <c:pt idx="1">
                  <c:v>2476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9B-4DAA-8F07-13A1DB6B171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7"/>
        <c:axId val="539195768"/>
        <c:axId val="539196160"/>
      </c:barChart>
      <c:catAx>
        <c:axId val="539195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85000"/>
                <a:lumOff val="1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539196160"/>
        <c:crosses val="autoZero"/>
        <c:auto val="1"/>
        <c:lblAlgn val="ctr"/>
        <c:lblOffset val="80"/>
        <c:noMultiLvlLbl val="0"/>
      </c:catAx>
      <c:valAx>
        <c:axId val="539196160"/>
        <c:scaling>
          <c:orientation val="minMax"/>
          <c:min val="0"/>
        </c:scaling>
        <c:delete val="0"/>
        <c:axPos val="l"/>
        <c:numFmt formatCode="&quot;$&quot;#,##0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>
                <a:lumMod val="85000"/>
                <a:lumOff val="1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539195768"/>
        <c:crosses val="autoZero"/>
        <c:crossBetween val="between"/>
        <c:minorUnit val="500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12700" cap="flat" cmpd="sng" algn="ctr">
      <a:noFill/>
      <a:prstDash val="solid"/>
      <a:round/>
    </a:ln>
    <a:effectLst/>
  </c:spPr>
  <c:txPr>
    <a:bodyPr/>
    <a:lstStyle/>
    <a:p>
      <a:pPr>
        <a:defRPr b="1">
          <a:solidFill>
            <a:schemeClr val="tx1">
              <a:lumMod val="85000"/>
              <a:lumOff val="15000"/>
            </a:schemeClr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0</xdr:rowOff>
    </xdr:from>
    <xdr:to>
      <xdr:col>6</xdr:col>
      <xdr:colOff>514350</xdr:colOff>
      <xdr:row>59</xdr:row>
      <xdr:rowOff>0</xdr:rowOff>
    </xdr:to>
    <xdr:graphicFrame macro="">
      <xdr:nvGraphicFramePr>
        <xdr:cNvPr id="2" name="Chart 1" descr="Income and expenses by month chart">
          <a:extLst>
            <a:ext uri="{FF2B5EF4-FFF2-40B4-BE49-F238E27FC236}">
              <a16:creationId xmlns:a16="http://schemas.microsoft.com/office/drawing/2014/main" id="{9E68B60A-84EF-4C5C-A136-32C644220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15</xdr:col>
      <xdr:colOff>533400</xdr:colOff>
      <xdr:row>60</xdr:row>
      <xdr:rowOff>0</xdr:rowOff>
    </xdr:to>
    <xdr:graphicFrame macro="">
      <xdr:nvGraphicFramePr>
        <xdr:cNvPr id="3" name="Chart 2" descr="Total expenses chart">
          <a:extLst>
            <a:ext uri="{FF2B5EF4-FFF2-40B4-BE49-F238E27FC236}">
              <a16:creationId xmlns:a16="http://schemas.microsoft.com/office/drawing/2014/main" id="{C35D2FC9-37D4-41E2-AA8F-BB8EB655FD80}"/>
            </a:ext>
            <a:ext uri="{147F2762-F138-4A5C-976F-8EAC2B608ADB}">
              <a16:predDERef xmlns:a16="http://schemas.microsoft.com/office/drawing/2014/main" pred="{9E68B60A-84EF-4C5C-A136-32C644220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314325</xdr:colOff>
      <xdr:row>2</xdr:row>
      <xdr:rowOff>142875</xdr:rowOff>
    </xdr:from>
    <xdr:to>
      <xdr:col>7</xdr:col>
      <xdr:colOff>866776</xdr:colOff>
      <xdr:row>11</xdr:row>
      <xdr:rowOff>79375</xdr:rowOff>
    </xdr:to>
    <xdr:graphicFrame macro="">
      <xdr:nvGraphicFramePr>
        <xdr:cNvPr id="4" name="IncomeAndExpenses" descr="Clustered column chart showing Total Monthly Income and Total Monthly Expenses">
          <a:extLst>
            <a:ext uri="{FF2B5EF4-FFF2-40B4-BE49-F238E27FC236}">
              <a16:creationId xmlns:a16="http://schemas.microsoft.com/office/drawing/2014/main" id="{AB3DAE40-2899-4166-A34C-AB6035A00B73}"/>
            </a:ext>
            <a:ext uri="{147F2762-F138-4A5C-976F-8EAC2B608ADB}">
              <a16:predDERef xmlns:a16="http://schemas.microsoft.com/office/drawing/2014/main" pred="{C35D2FC9-37D4-41E2-AA8F-BB8EB655F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542925</xdr:colOff>
      <xdr:row>0</xdr:row>
      <xdr:rowOff>161925</xdr:rowOff>
    </xdr:from>
    <xdr:to>
      <xdr:col>7</xdr:col>
      <xdr:colOff>533400</xdr:colOff>
      <xdr:row>1</xdr:row>
      <xdr:rowOff>609600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ADB5C1BA-19E4-2102-0FAD-B4D7B95F312F}"/>
            </a:ext>
            <a:ext uri="{147F2762-F138-4A5C-976F-8EAC2B608ADB}">
              <a16:predDERef xmlns:a16="http://schemas.microsoft.com/office/drawing/2014/main" pred="{AB3DAE40-2899-4166-A34C-AB6035A00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5" y="161925"/>
          <a:ext cx="358140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4DA044-3D00-4D5C-AA03-711FB3F7A6DD}" name="Expenses" displayName="Expenses" ref="B21:P39" totalsRowCount="1" headerRowDxfId="66" dataDxfId="64" totalsRowDxfId="63" headerRowBorderDxfId="65">
  <autoFilter ref="B21:P38" xr:uid="{052B60F2-6A2A-41E4-B306-63C7F82ACC1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9B02C4AA-59FE-4F33-A818-82D236FBD218}" name="Item" totalsRowLabel="Total" dataDxfId="62" totalsRowDxfId="61" dataCellStyle="Normal"/>
    <tableColumn id="2" xr3:uid="{3AD6DF15-CAB2-43BC-A24D-634A37B2D7CE}" name="Janeiro" totalsRowFunction="sum" dataDxfId="60" totalsRowDxfId="59"/>
    <tableColumn id="3" xr3:uid="{906EC369-0EF7-4CEE-8FED-F79AF685DF2D}" name="Fevereiro" totalsRowFunction="sum" dataDxfId="58" totalsRowDxfId="57"/>
    <tableColumn id="4" xr3:uid="{1D9F03B8-39C1-426C-9751-D711D4CA4866}" name="Março" totalsRowFunction="sum" dataDxfId="56" totalsRowDxfId="55"/>
    <tableColumn id="5" xr3:uid="{11A68AB7-C104-404C-87C2-326CFC5BFCC9}" name="Abril" totalsRowFunction="sum" dataDxfId="54" totalsRowDxfId="53"/>
    <tableColumn id="6" xr3:uid="{14FBEADA-FDED-4EFB-9100-0AD87027AB32}" name="Maio" totalsRowFunction="sum" dataDxfId="52" totalsRowDxfId="51"/>
    <tableColumn id="7" xr3:uid="{1A81C807-0F0C-4ED4-B90E-8597CE77C676}" name="Junho" totalsRowFunction="sum" dataDxfId="50" totalsRowDxfId="49"/>
    <tableColumn id="8" xr3:uid="{2CB91FFC-D5FC-4CA0-AA79-C066BCF85EE3}" name="Julho" totalsRowFunction="sum" dataDxfId="48" totalsRowDxfId="47"/>
    <tableColumn id="9" xr3:uid="{97D78DF2-B1EE-456F-8547-123CC2702781}" name="Agosto" totalsRowFunction="sum" dataDxfId="46" totalsRowDxfId="45"/>
    <tableColumn id="10" xr3:uid="{5289E318-2FE2-443B-80F8-216BA018FA11}" name="Setembro" totalsRowFunction="sum" dataDxfId="44" totalsRowDxfId="43"/>
    <tableColumn id="11" xr3:uid="{71659D0C-FD87-4104-BF44-1C664B51B7AA}" name="Outubro" totalsRowFunction="sum" dataDxfId="42" totalsRowDxfId="41"/>
    <tableColumn id="12" xr3:uid="{4628989A-7973-456A-8C5A-A8A6D57C7547}" name="Novembro" totalsRowFunction="sum" dataDxfId="40" totalsRowDxfId="39"/>
    <tableColumn id="13" xr3:uid="{F5457BF1-3FEA-4D1C-9523-67D19B404A94}" name="Dezembro" totalsRowFunction="sum" dataDxfId="38" totalsRowDxfId="37"/>
    <tableColumn id="14" xr3:uid="{C70A117F-DC84-4241-A5C1-4219902645AD}" name="Total" totalsRowFunction="sum" dataDxfId="36" totalsRowDxfId="35">
      <calculatedColumnFormula>SUM(Expenses[[#This Row],[Janeiro]:[Dezembro]])</calculatedColumnFormula>
    </tableColumn>
    <tableColumn id="15" xr3:uid="{425A025C-4D6D-4171-B4AE-BE335F79F839}" name="Média" totalsRowFunction="average" dataDxfId="34" totalsRowDxfId="33">
      <calculatedColumnFormula>AVERAGE(Expenses[[#This Row],[Janeiro]:[Dezembro]])</calculatedColumnFormula>
    </tableColumn>
  </tableColumns>
  <tableStyleInfo name="Simple Monthly Budget 2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4A91B1-1A0E-45D9-90B3-8FE2945928D2}" name="Income" displayName="Income" ref="B13:P18" totalsRowCount="1" headerRowDxfId="32" dataDxfId="31" totalsRowDxfId="30">
  <autoFilter ref="B13:P17" xr:uid="{2826007E-9D36-4A01-B502-D3C26CD7DAD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F6960271-84BF-4E1E-AB88-2CEBF69F5991}" name="Item" totalsRowLabel="Total" dataDxfId="29" totalsRowDxfId="28" dataCellStyle="Normal"/>
    <tableColumn id="2" xr3:uid="{4DE24E8E-9814-4B87-B5B2-742308E21B1C}" name="Janeiro" totalsRowFunction="sum" dataDxfId="27" totalsRowDxfId="26"/>
    <tableColumn id="3" xr3:uid="{0BE416BC-EC9C-4F9F-9256-F360B7F10AD7}" name="Fevereiro" totalsRowFunction="sum" dataDxfId="25" totalsRowDxfId="24"/>
    <tableColumn id="4" xr3:uid="{1C8A3E5A-847B-4CBC-AC25-A7F3006813B8}" name="Março" totalsRowFunction="sum" dataDxfId="23" totalsRowDxfId="22"/>
    <tableColumn id="5" xr3:uid="{16AA1869-5314-4F30-874C-2424C9942EFA}" name="Abril" totalsRowFunction="sum" dataDxfId="21" totalsRowDxfId="20"/>
    <tableColumn id="6" xr3:uid="{08F9B2A8-95EA-420C-8DDD-9DCFADF69BD3}" name="Maio" totalsRowFunction="sum" dataDxfId="19" totalsRowDxfId="18"/>
    <tableColumn id="7" xr3:uid="{9174C30F-0B10-488A-87D0-F67C5A1CEC32}" name="Junho" totalsRowFunction="sum" dataDxfId="17" totalsRowDxfId="16"/>
    <tableColumn id="8" xr3:uid="{ACD6B6A6-F941-4C91-A846-17A0F4645CD1}" name="Julho" totalsRowFunction="sum" dataDxfId="15" totalsRowDxfId="14"/>
    <tableColumn id="9" xr3:uid="{DEE75E9D-57A5-4131-8CB6-5D5D78968BC6}" name="Agosto" totalsRowFunction="sum" dataDxfId="13" totalsRowDxfId="12"/>
    <tableColumn id="10" xr3:uid="{8AB528C6-0C73-4483-B3D5-E013F0F73A4D}" name="Setembro" totalsRowFunction="sum" dataDxfId="11" totalsRowDxfId="10"/>
    <tableColumn id="11" xr3:uid="{98E12DA2-9B82-46BD-9899-2A9274A65B32}" name="Outubro" totalsRowFunction="sum" dataDxfId="9" totalsRowDxfId="8"/>
    <tableColumn id="12" xr3:uid="{CCF698C4-4E2A-417B-821D-245AE6D1778F}" name="Novembro" totalsRowFunction="sum" dataDxfId="7" totalsRowDxfId="6"/>
    <tableColumn id="13" xr3:uid="{0D772E6B-FCAB-4B2E-AA3D-4B3D8165F74D}" name="Dezembro" totalsRowFunction="sum" dataDxfId="5" totalsRowDxfId="4"/>
    <tableColumn id="14" xr3:uid="{5237C918-25EA-4071-889D-7C2F8A576286}" name="Total" totalsRowFunction="sum" dataDxfId="3" totalsRowDxfId="2">
      <calculatedColumnFormula>SUM(Income[[#This Row],[Janeiro]:[Dezembro]])</calculatedColumnFormula>
    </tableColumn>
    <tableColumn id="15" xr3:uid="{B71D94A2-E8BE-4680-982E-69349A884878}" name="Média" totalsRowFunction="average" dataDxfId="1" totalsRowDxfId="0">
      <calculatedColumnFormula>AVERAGE(Income[[#This Row],[Janeiro]:[Dezembro]])</calculatedColumnFormula>
    </tableColumn>
  </tableColumns>
  <tableStyleInfo name="Simple Monthly Budget 2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Azul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Custom 40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DB08A-20B6-4BBC-80F9-E1108E0390AA}">
  <sheetPr codeName="Sheet1">
    <tabColor theme="4"/>
    <pageSetUpPr fitToPage="1"/>
  </sheetPr>
  <dimension ref="A1:Q71"/>
  <sheetViews>
    <sheetView showGridLines="0" tabSelected="1" topLeftCell="A35" zoomScale="82" zoomScaleNormal="82" workbookViewId="0">
      <selection activeCell="D20" sqref="D20"/>
    </sheetView>
  </sheetViews>
  <sheetFormatPr defaultColWidth="8.8984375" defaultRowHeight="13.8" x14ac:dyDescent="0.25"/>
  <cols>
    <col min="1" max="1" width="4.69921875" style="1" customWidth="1"/>
    <col min="2" max="2" width="45.69921875" style="1" customWidth="1"/>
    <col min="3" max="3" width="18.5" style="1" customWidth="1"/>
    <col min="4" max="4" width="17.09765625" style="1" customWidth="1"/>
    <col min="5" max="5" width="16.3984375" style="1" customWidth="1"/>
    <col min="6" max="6" width="15.69921875" style="1" customWidth="1"/>
    <col min="7" max="7" width="15" style="1" customWidth="1"/>
    <col min="8" max="8" width="15.69921875" style="1" customWidth="1"/>
    <col min="9" max="9" width="15.5" style="1" customWidth="1"/>
    <col min="10" max="10" width="14.69921875" style="1" customWidth="1"/>
    <col min="11" max="11" width="16.3984375" style="1" customWidth="1"/>
    <col min="12" max="12" width="16" style="1" customWidth="1"/>
    <col min="13" max="13" width="18.19921875" style="1" customWidth="1"/>
    <col min="14" max="14" width="16.69921875" style="1" customWidth="1"/>
    <col min="15" max="15" width="17.69921875" style="1" customWidth="1"/>
    <col min="16" max="16" width="18.8984375" style="1" customWidth="1"/>
    <col min="17" max="17" width="4.69921875" style="1" customWidth="1"/>
    <col min="18" max="16384" width="8.8984375" style="1"/>
  </cols>
  <sheetData>
    <row r="1" spans="1:17" ht="25.2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60" customHeight="1" x14ac:dyDescent="0.25">
      <c r="A2" s="25"/>
      <c r="B2" s="27" t="s">
        <v>0</v>
      </c>
      <c r="C2" s="31"/>
      <c r="D2" s="10"/>
      <c r="E2" s="8"/>
      <c r="F2" s="8"/>
      <c r="G2" s="8"/>
      <c r="H2" s="8"/>
      <c r="I2" s="10"/>
      <c r="J2" s="10"/>
      <c r="K2" s="10"/>
      <c r="L2" s="10"/>
      <c r="M2" s="10"/>
      <c r="N2" s="10"/>
      <c r="O2" s="10"/>
      <c r="P2" s="10"/>
      <c r="Q2" s="7"/>
    </row>
    <row r="3" spans="1:17" ht="19.95" customHeight="1" x14ac:dyDescent="0.25">
      <c r="A3" s="7"/>
      <c r="B3" s="9"/>
      <c r="C3" s="10"/>
      <c r="D3" s="11"/>
      <c r="E3" s="11"/>
      <c r="F3" s="11"/>
      <c r="G3" s="11"/>
      <c r="H3" s="11"/>
      <c r="I3" s="10"/>
      <c r="J3" s="10"/>
      <c r="K3" s="10"/>
      <c r="L3" s="10"/>
      <c r="M3" s="10"/>
      <c r="N3" s="10"/>
      <c r="O3" s="10"/>
      <c r="P3" s="10"/>
      <c r="Q3" s="7"/>
    </row>
    <row r="4" spans="1:17" ht="34.950000000000003" customHeight="1" x14ac:dyDescent="0.25">
      <c r="A4" s="7"/>
      <c r="B4" s="19" t="s">
        <v>1</v>
      </c>
      <c r="C4" s="18"/>
      <c r="D4" s="12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ht="30" customHeight="1" x14ac:dyDescent="0.25">
      <c r="A5" s="7"/>
      <c r="B5" s="13" t="s">
        <v>2</v>
      </c>
      <c r="C5" s="2">
        <f>Income[[#Totals],[Total]]</f>
        <v>4000</v>
      </c>
      <c r="D5" s="12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ht="30" customHeight="1" x14ac:dyDescent="0.25">
      <c r="A6" s="7"/>
      <c r="B6" s="14" t="s">
        <v>3</v>
      </c>
      <c r="C6" s="3">
        <f>Expenses[[#Totals],[Total]]</f>
        <v>2476</v>
      </c>
      <c r="D6" s="12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19.95" customHeight="1" x14ac:dyDescent="0.25">
      <c r="A7" s="7"/>
      <c r="B7" s="7"/>
      <c r="C7" s="4"/>
      <c r="D7" s="12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34.950000000000003" customHeight="1" x14ac:dyDescent="0.25">
      <c r="A8" s="7"/>
      <c r="B8" s="19" t="s">
        <v>4</v>
      </c>
      <c r="C8" s="26">
        <f>C5-C6</f>
        <v>1524</v>
      </c>
      <c r="D8" s="12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ht="19.95" customHeight="1" x14ac:dyDescent="0.25">
      <c r="A9" s="7"/>
      <c r="B9" s="7"/>
      <c r="C9" s="4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ht="34.950000000000003" customHeight="1" x14ac:dyDescent="0.25">
      <c r="A10" s="7"/>
      <c r="B10" s="19" t="s">
        <v>5</v>
      </c>
      <c r="C10" s="20">
        <f>C6/C5</f>
        <v>0.61899999999999999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ht="19.95" customHeight="1" x14ac:dyDescent="0.25">
      <c r="A11" s="7"/>
      <c r="B11" s="7"/>
      <c r="C11" s="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ht="60" customHeight="1" x14ac:dyDescent="0.25">
      <c r="A12" s="7"/>
      <c r="B12" s="15" t="s">
        <v>6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7"/>
    </row>
    <row r="13" spans="1:17" ht="34.950000000000003" customHeight="1" x14ac:dyDescent="0.25">
      <c r="A13" s="7"/>
      <c r="B13" s="21" t="s">
        <v>7</v>
      </c>
      <c r="C13" s="21" t="s">
        <v>8</v>
      </c>
      <c r="D13" s="22" t="s">
        <v>9</v>
      </c>
      <c r="E13" s="22" t="s">
        <v>10</v>
      </c>
      <c r="F13" s="22" t="s">
        <v>11</v>
      </c>
      <c r="G13" s="22" t="s">
        <v>12</v>
      </c>
      <c r="H13" s="22" t="s">
        <v>13</v>
      </c>
      <c r="I13" s="22" t="s">
        <v>14</v>
      </c>
      <c r="J13" s="22" t="s">
        <v>15</v>
      </c>
      <c r="K13" s="22" t="s">
        <v>16</v>
      </c>
      <c r="L13" s="22" t="s">
        <v>17</v>
      </c>
      <c r="M13" s="22" t="s">
        <v>18</v>
      </c>
      <c r="N13" s="22" t="s">
        <v>19</v>
      </c>
      <c r="O13" s="22" t="s">
        <v>20</v>
      </c>
      <c r="P13" s="22" t="s">
        <v>21</v>
      </c>
      <c r="Q13" s="7"/>
    </row>
    <row r="14" spans="1:17" ht="30" customHeight="1" x14ac:dyDescent="0.25">
      <c r="A14" s="7"/>
      <c r="B14" s="28" t="s">
        <v>22</v>
      </c>
      <c r="C14" s="29">
        <v>2500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9">
        <f>SUM(Income[[#This Row],[Janeiro]:[Dezembro]])</f>
        <v>2500</v>
      </c>
      <c r="P14" s="29">
        <f>AVERAGE(Income[[#This Row],[Janeiro]:[Dezembro]])</f>
        <v>2500</v>
      </c>
      <c r="Q14" s="7"/>
    </row>
    <row r="15" spans="1:17" ht="30" customHeight="1" x14ac:dyDescent="0.25">
      <c r="A15" s="7"/>
      <c r="B15" s="6" t="s">
        <v>23</v>
      </c>
      <c r="C15" s="5">
        <v>1000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5">
        <f>SUM(Income[[#This Row],[Janeiro]:[Dezembro]])</f>
        <v>1000</v>
      </c>
      <c r="P15" s="5">
        <f>AVERAGE(Income[[#This Row],[Janeiro]:[Dezembro]])</f>
        <v>1000</v>
      </c>
      <c r="Q15" s="7"/>
    </row>
    <row r="16" spans="1:17" ht="30" customHeight="1" x14ac:dyDescent="0.25">
      <c r="A16" s="7"/>
      <c r="B16" s="28" t="s">
        <v>24</v>
      </c>
      <c r="C16" s="29">
        <v>250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9">
        <f>SUM(Income[[#This Row],[Janeiro]:[Dezembro]])</f>
        <v>250</v>
      </c>
      <c r="P16" s="29">
        <f>AVERAGE(Income[[#This Row],[Janeiro]:[Dezembro]])</f>
        <v>250</v>
      </c>
      <c r="Q16" s="7"/>
    </row>
    <row r="17" spans="1:17" ht="30" customHeight="1" x14ac:dyDescent="0.25">
      <c r="A17" s="7"/>
      <c r="B17" s="6" t="s">
        <v>25</v>
      </c>
      <c r="C17" s="5">
        <v>250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5">
        <f>SUM(Income[[#This Row],[Janeiro]:[Dezembro]])</f>
        <v>250</v>
      </c>
      <c r="P17" s="5">
        <f>AVERAGE(Income[[#This Row],[Janeiro]:[Dezembro]])</f>
        <v>250</v>
      </c>
      <c r="Q17" s="7"/>
    </row>
    <row r="18" spans="1:17" ht="34.950000000000003" customHeight="1" x14ac:dyDescent="0.25">
      <c r="A18" s="7"/>
      <c r="B18" s="23" t="s">
        <v>20</v>
      </c>
      <c r="C18" s="24">
        <f>SUBTOTAL(109,Income[Janeiro])</f>
        <v>4000</v>
      </c>
      <c r="D18" s="24">
        <f>SUBTOTAL(109,Income[Fevereiro])</f>
        <v>0</v>
      </c>
      <c r="E18" s="24">
        <f>SUBTOTAL(109,Income[Março])</f>
        <v>0</v>
      </c>
      <c r="F18" s="24">
        <f>SUBTOTAL(109,Income[Abril])</f>
        <v>0</v>
      </c>
      <c r="G18" s="24">
        <f>SUBTOTAL(109,Income[Maio])</f>
        <v>0</v>
      </c>
      <c r="H18" s="24">
        <f>SUBTOTAL(109,Income[Junho])</f>
        <v>0</v>
      </c>
      <c r="I18" s="24">
        <f>SUBTOTAL(109,Income[Julho])</f>
        <v>0</v>
      </c>
      <c r="J18" s="24">
        <f>SUBTOTAL(109,Income[Agosto])</f>
        <v>0</v>
      </c>
      <c r="K18" s="24">
        <f>SUBTOTAL(109,Income[Setembro])</f>
        <v>0</v>
      </c>
      <c r="L18" s="24">
        <f>SUBTOTAL(109,Income[Outubro])</f>
        <v>0</v>
      </c>
      <c r="M18" s="24">
        <f>SUBTOTAL(109,Income[Novembro])</f>
        <v>0</v>
      </c>
      <c r="N18" s="24">
        <f>SUBTOTAL(109,Income[Dezembro])</f>
        <v>0</v>
      </c>
      <c r="O18" s="24">
        <f>SUBTOTAL(109,Income[Total])</f>
        <v>4000</v>
      </c>
      <c r="P18" s="24">
        <f>SUBTOTAL(101,Income[Média])</f>
        <v>1000</v>
      </c>
      <c r="Q18" s="7"/>
    </row>
    <row r="19" spans="1:17" ht="19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ht="60" customHeight="1" x14ac:dyDescent="0.25">
      <c r="A20" s="7"/>
      <c r="B20" s="15" t="s">
        <v>26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7"/>
    </row>
    <row r="21" spans="1:17" ht="34.950000000000003" customHeight="1" x14ac:dyDescent="0.25">
      <c r="A21" s="7"/>
      <c r="B21" s="21" t="s">
        <v>7</v>
      </c>
      <c r="C21" s="21" t="s">
        <v>8</v>
      </c>
      <c r="D21" s="22" t="s">
        <v>9</v>
      </c>
      <c r="E21" s="22" t="s">
        <v>10</v>
      </c>
      <c r="F21" s="22" t="s">
        <v>11</v>
      </c>
      <c r="G21" s="22" t="s">
        <v>12</v>
      </c>
      <c r="H21" s="22" t="s">
        <v>13</v>
      </c>
      <c r="I21" s="22" t="s">
        <v>14</v>
      </c>
      <c r="J21" s="22" t="s">
        <v>15</v>
      </c>
      <c r="K21" s="22" t="s">
        <v>16</v>
      </c>
      <c r="L21" s="22" t="s">
        <v>17</v>
      </c>
      <c r="M21" s="22" t="s">
        <v>18</v>
      </c>
      <c r="N21" s="22" t="s">
        <v>19</v>
      </c>
      <c r="O21" s="22" t="s">
        <v>20</v>
      </c>
      <c r="P21" s="22" t="s">
        <v>21</v>
      </c>
      <c r="Q21" s="7"/>
    </row>
    <row r="22" spans="1:17" ht="30" customHeight="1" x14ac:dyDescent="0.25">
      <c r="A22" s="7"/>
      <c r="B22" s="28" t="s">
        <v>27</v>
      </c>
      <c r="C22" s="29">
        <v>800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9">
        <f>SUM(Expenses[[#This Row],[Janeiro]:[Dezembro]])</f>
        <v>800</v>
      </c>
      <c r="P22" s="29">
        <f>AVERAGE(Expenses[[#This Row],[Janeiro]:[Dezembro]])</f>
        <v>800</v>
      </c>
      <c r="Q22" s="7"/>
    </row>
    <row r="23" spans="1:17" ht="30" customHeight="1" x14ac:dyDescent="0.25">
      <c r="A23" s="7"/>
      <c r="B23" s="6" t="s">
        <v>28</v>
      </c>
      <c r="C23" s="5">
        <v>120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">
        <f>SUM(Expenses[[#This Row],[Janeiro]:[Dezembro]])</f>
        <v>120</v>
      </c>
      <c r="P23" s="5">
        <f>AVERAGE(Expenses[[#This Row],[Janeiro]:[Dezembro]])</f>
        <v>120</v>
      </c>
      <c r="Q23" s="7"/>
    </row>
    <row r="24" spans="1:17" ht="30" customHeight="1" x14ac:dyDescent="0.25">
      <c r="A24" s="7"/>
      <c r="B24" s="28" t="s">
        <v>29</v>
      </c>
      <c r="C24" s="29">
        <v>60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9">
        <f>SUM(Expenses[[#This Row],[Janeiro]:[Dezembro]])</f>
        <v>60</v>
      </c>
      <c r="P24" s="29">
        <f>AVERAGE(Expenses[[#This Row],[Janeiro]:[Dezembro]])</f>
        <v>60</v>
      </c>
      <c r="Q24" s="7"/>
    </row>
    <row r="25" spans="1:17" ht="30" customHeight="1" x14ac:dyDescent="0.25">
      <c r="A25" s="7"/>
      <c r="B25" s="6" t="s">
        <v>30</v>
      </c>
      <c r="C25" s="5">
        <v>50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">
        <f>SUM(Expenses[[#This Row],[Janeiro]:[Dezembro]])</f>
        <v>50</v>
      </c>
      <c r="P25" s="5">
        <f>AVERAGE(Expenses[[#This Row],[Janeiro]:[Dezembro]])</f>
        <v>50</v>
      </c>
      <c r="Q25" s="7"/>
    </row>
    <row r="26" spans="1:17" ht="30" customHeight="1" x14ac:dyDescent="0.25">
      <c r="A26" s="7"/>
      <c r="B26" s="28" t="s">
        <v>31</v>
      </c>
      <c r="C26" s="29">
        <v>45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9">
        <f>SUM(Expenses[[#This Row],[Janeiro]:[Dezembro]])</f>
        <v>45</v>
      </c>
      <c r="P26" s="29">
        <f>AVERAGE(Expenses[[#This Row],[Janeiro]:[Dezembro]])</f>
        <v>45</v>
      </c>
      <c r="Q26" s="7"/>
    </row>
    <row r="27" spans="1:17" ht="30" customHeight="1" x14ac:dyDescent="0.25">
      <c r="A27" s="7"/>
      <c r="B27" s="6" t="s">
        <v>32</v>
      </c>
      <c r="C27" s="5">
        <v>500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">
        <f>SUM(Expenses[[#This Row],[Janeiro]:[Dezembro]])</f>
        <v>500</v>
      </c>
      <c r="P27" s="5">
        <f>AVERAGE(Expenses[[#This Row],[Janeiro]:[Dezembro]])</f>
        <v>500</v>
      </c>
      <c r="Q27" s="7"/>
    </row>
    <row r="28" spans="1:17" ht="30" customHeight="1" x14ac:dyDescent="0.25">
      <c r="A28" s="7"/>
      <c r="B28" s="28" t="s">
        <v>33</v>
      </c>
      <c r="C28" s="29">
        <v>273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9">
        <f>SUM(Expenses[[#This Row],[Janeiro]:[Dezembro]])</f>
        <v>273</v>
      </c>
      <c r="P28" s="29">
        <f>AVERAGE(Expenses[[#This Row],[Janeiro]:[Dezembro]])</f>
        <v>273</v>
      </c>
      <c r="Q28" s="7"/>
    </row>
    <row r="29" spans="1:17" ht="30" customHeight="1" x14ac:dyDescent="0.25">
      <c r="A29" s="7"/>
      <c r="B29" s="6" t="s">
        <v>34</v>
      </c>
      <c r="C29" s="5">
        <v>120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5">
        <f>SUM(Expenses[[#This Row],[Janeiro]:[Dezembro]])</f>
        <v>120</v>
      </c>
      <c r="P29" s="5">
        <f>AVERAGE(Expenses[[#This Row],[Janeiro]:[Dezembro]])</f>
        <v>120</v>
      </c>
      <c r="Q29" s="7"/>
    </row>
    <row r="30" spans="1:17" ht="30" customHeight="1" x14ac:dyDescent="0.25">
      <c r="A30" s="7"/>
      <c r="B30" s="28" t="s">
        <v>35</v>
      </c>
      <c r="C30" s="29">
        <v>50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9">
        <f>SUM(Expenses[[#This Row],[Janeiro]:[Dezembro]])</f>
        <v>50</v>
      </c>
      <c r="P30" s="29">
        <f>AVERAGE(Expenses[[#This Row],[Janeiro]:[Dezembro]])</f>
        <v>50</v>
      </c>
      <c r="Q30" s="7"/>
    </row>
    <row r="31" spans="1:17" ht="30" customHeight="1" x14ac:dyDescent="0.25">
      <c r="A31" s="7"/>
      <c r="B31" s="6" t="s">
        <v>36</v>
      </c>
      <c r="C31" s="5">
        <v>100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5">
        <f>SUM(Expenses[[#This Row],[Janeiro]:[Dezembro]])</f>
        <v>100</v>
      </c>
      <c r="P31" s="5">
        <f>AVERAGE(Expenses[[#This Row],[Janeiro]:[Dezembro]])</f>
        <v>100</v>
      </c>
      <c r="Q31" s="7"/>
    </row>
    <row r="32" spans="1:17" ht="30" customHeight="1" x14ac:dyDescent="0.25">
      <c r="A32" s="7"/>
      <c r="B32" s="28" t="s">
        <v>37</v>
      </c>
      <c r="C32" s="29">
        <v>78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9">
        <f>SUM(Expenses[[#This Row],[Janeiro]:[Dezembro]])</f>
        <v>78</v>
      </c>
      <c r="P32" s="29">
        <f>AVERAGE(Expenses[[#This Row],[Janeiro]:[Dezembro]])</f>
        <v>78</v>
      </c>
      <c r="Q32" s="7"/>
    </row>
    <row r="33" spans="1:17" ht="30" customHeight="1" x14ac:dyDescent="0.25">
      <c r="A33" s="7"/>
      <c r="B33" s="6" t="s">
        <v>38</v>
      </c>
      <c r="C33" s="5">
        <v>50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5">
        <f>SUM(Expenses[[#This Row],[Janeiro]:[Dezembro]])</f>
        <v>50</v>
      </c>
      <c r="P33" s="5">
        <f>AVERAGE(Expenses[[#This Row],[Janeiro]:[Dezembro]])</f>
        <v>50</v>
      </c>
      <c r="Q33" s="7"/>
    </row>
    <row r="34" spans="1:17" ht="30" customHeight="1" x14ac:dyDescent="0.25">
      <c r="A34" s="7"/>
      <c r="B34" s="28" t="s">
        <v>39</v>
      </c>
      <c r="C34" s="29">
        <v>100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9">
        <f>SUM(Expenses[[#This Row],[Janeiro]:[Dezembro]])</f>
        <v>100</v>
      </c>
      <c r="P34" s="29">
        <f>AVERAGE(Expenses[[#This Row],[Janeiro]:[Dezembro]])</f>
        <v>100</v>
      </c>
      <c r="Q34" s="7"/>
    </row>
    <row r="35" spans="1:17" ht="30" customHeight="1" x14ac:dyDescent="0.25">
      <c r="A35" s="7"/>
      <c r="B35" s="6" t="s">
        <v>40</v>
      </c>
      <c r="C35" s="5">
        <v>50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5">
        <f>SUM(Expenses[[#This Row],[Janeiro]:[Dezembro]])</f>
        <v>50</v>
      </c>
      <c r="P35" s="5">
        <f>AVERAGE(Expenses[[#This Row],[Janeiro]:[Dezembro]])</f>
        <v>50</v>
      </c>
      <c r="Q35" s="7"/>
    </row>
    <row r="36" spans="1:17" ht="30" customHeight="1" x14ac:dyDescent="0.25">
      <c r="A36" s="7"/>
      <c r="B36" s="28" t="s">
        <v>41</v>
      </c>
      <c r="C36" s="30">
        <v>10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9">
        <f>SUM(Expenses[[#This Row],[Janeiro]:[Dezembro]])</f>
        <v>10</v>
      </c>
      <c r="P36" s="29">
        <f>AVERAGE(Expenses[[#This Row],[Janeiro]:[Dezembro]])</f>
        <v>10</v>
      </c>
      <c r="Q36" s="7"/>
    </row>
    <row r="37" spans="1:17" ht="30" customHeight="1" x14ac:dyDescent="0.25">
      <c r="A37" s="7"/>
      <c r="B37" s="6" t="s">
        <v>42</v>
      </c>
      <c r="C37" s="17">
        <v>50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5">
        <f>SUM(Expenses[[#This Row],[Janeiro]:[Dezembro]])</f>
        <v>50</v>
      </c>
      <c r="P37" s="5">
        <f>AVERAGE(Expenses[[#This Row],[Janeiro]:[Dezembro]])</f>
        <v>50</v>
      </c>
      <c r="Q37" s="7"/>
    </row>
    <row r="38" spans="1:17" ht="30" customHeight="1" x14ac:dyDescent="0.25">
      <c r="A38" s="7"/>
      <c r="B38" s="28" t="s">
        <v>25</v>
      </c>
      <c r="C38" s="30">
        <v>20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9">
        <f>SUM(Expenses[[#This Row],[Janeiro]:[Dezembro]])</f>
        <v>20</v>
      </c>
      <c r="P38" s="29">
        <f>AVERAGE(Expenses[[#This Row],[Janeiro]:[Dezembro]])</f>
        <v>20</v>
      </c>
      <c r="Q38" s="7"/>
    </row>
    <row r="39" spans="1:17" ht="30" customHeight="1" x14ac:dyDescent="0.25">
      <c r="A39" s="7"/>
      <c r="B39" s="23" t="s">
        <v>20</v>
      </c>
      <c r="C39" s="24">
        <f>SUBTOTAL(109,Expenses[Janeiro])</f>
        <v>2476</v>
      </c>
      <c r="D39" s="24">
        <f>SUBTOTAL(109,Expenses[Fevereiro])</f>
        <v>0</v>
      </c>
      <c r="E39" s="24">
        <f>SUBTOTAL(109,Expenses[Março])</f>
        <v>0</v>
      </c>
      <c r="F39" s="24">
        <f>SUBTOTAL(109,Expenses[Abril])</f>
        <v>0</v>
      </c>
      <c r="G39" s="24">
        <f>SUBTOTAL(109,Expenses[Maio])</f>
        <v>0</v>
      </c>
      <c r="H39" s="24">
        <f>SUBTOTAL(109,Expenses[Junho])</f>
        <v>0</v>
      </c>
      <c r="I39" s="24">
        <f>SUBTOTAL(109,Expenses[Julho])</f>
        <v>0</v>
      </c>
      <c r="J39" s="24">
        <f>SUBTOTAL(109,Expenses[Agosto])</f>
        <v>0</v>
      </c>
      <c r="K39" s="24">
        <f>SUBTOTAL(109,Expenses[Setembro])</f>
        <v>0</v>
      </c>
      <c r="L39" s="24">
        <f>SUBTOTAL(109,Expenses[Outubro])</f>
        <v>0</v>
      </c>
      <c r="M39" s="24">
        <f>SUBTOTAL(109,Expenses[Novembro])</f>
        <v>0</v>
      </c>
      <c r="N39" s="24">
        <f>SUBTOTAL(109,Expenses[Dezembro])</f>
        <v>0</v>
      </c>
      <c r="O39" s="24">
        <f>SUBTOTAL(109,Expenses[Total])</f>
        <v>2476</v>
      </c>
      <c r="P39" s="24">
        <f>SUBTOTAL(101,Expenses[Média])</f>
        <v>145.64705882352942</v>
      </c>
      <c r="Q39" s="7"/>
    </row>
    <row r="40" spans="1:17" ht="30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ht="30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ht="30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ht="30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ht="30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ht="30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ht="30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ht="30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ht="30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ht="30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ht="30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ht="30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ht="30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ht="30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ht="30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ht="30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ht="30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ht="30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ht="30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ht="30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ht="30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ht="30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ht="30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ht="30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ht="30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ht="30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ht="30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ht="30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1:17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</row>
  </sheetData>
  <dataValidations count="13">
    <dataValidation allowBlank="1" showInputMessage="1" showErrorMessage="1" prompt="Total monthly income and Total monthly expenses are automatically updated in cells below" sqref="C4" xr:uid="{EA3F2DA6-B81E-45B4-8811-21D9AC2BEA76}"/>
    <dataValidation allowBlank="1" showInputMessage="1" showErrorMessage="1" prompt="Total Monthly Expenses are automatically updated in cell at right" sqref="B6" xr:uid="{704F04AA-25DB-4945-8B92-4A997AB98901}"/>
    <dataValidation allowBlank="1" showInputMessage="1" showErrorMessage="1" prompt="Total Monthly Expenses are automatically updated in this cell" sqref="C6" xr:uid="{DAEF132B-84E4-40C6-AA80-2F9AEED9474F}"/>
    <dataValidation allowBlank="1" showInputMessage="1" showErrorMessage="1" prompt="Total Monthly Income is automatically updated in cell at right" sqref="B5" xr:uid="{7AA3950C-92AC-41A8-9DDB-31248048F7EF}"/>
    <dataValidation allowBlank="1" showInputMessage="1" showErrorMessage="1" prompt="Total Monthly Income is automatically updated in this cell" sqref="C5" xr:uid="{C3E92B2C-5748-43E5-B26F-E7323AA578DF}"/>
    <dataValidation allowBlank="1" showInputMessage="1" showErrorMessage="1" prompt="Balance amount is automatically calculated in cell at right " sqref="B8" xr:uid="{121AAFE8-232A-4F2A-9793-4BDED66571EB}"/>
    <dataValidation allowBlank="1" showInputMessage="1" showErrorMessage="1" prompt="Balance amount is automatically calculated in this cell" sqref="C8" xr:uid="{9490848A-6F11-4166-ACF4-7F49C58C0FCA}"/>
    <dataValidation allowBlank="1" showInputMessage="1" showErrorMessage="1" prompt="Enter Monthly Income Items in this column under this heading" sqref="B13" xr:uid="{AF40F059-1EDB-4FB7-A177-3E9D5CDB6B4A}"/>
    <dataValidation allowBlank="1" showInputMessage="1" showErrorMessage="1" prompt="Enter Amount in this column under this heading" sqref="C21 C13" xr:uid="{BF7067A3-798B-4D64-9DD4-4A4076087F61}"/>
    <dataValidation allowBlank="1" showInputMessage="1" showErrorMessage="1" prompt="Enter Monthly Expense Items in this column under this heading" sqref="B21" xr:uid="{35829B6D-9AE6-417F-B139-89BCD1D3EAC8}"/>
    <dataValidation allowBlank="1" showInputMessage="1" showErrorMessage="1" prompt="Title of this worksheet is in this cell. Enter Monthly Income in Income table and Monthly Expenses in Expenses table" sqref="B2" xr:uid="{1797785A-52F5-43A6-9CAA-8E37AC066484}"/>
    <dataValidation allowBlank="1" showInputMessage="1" showErrorMessage="1" prompt="Percentage of income spent is automatically calculated in cell to the right" sqref="B10" xr:uid="{9CD41BD3-B321-432C-A523-F75576B10754}"/>
    <dataValidation allowBlank="1" showInputMessage="1" showErrorMessage="1" prompt="Percentage of income spent is automatically calculated in this cell" sqref="C10" xr:uid="{5B0BB620-2E3C-47B4-9073-A157E7686EF5}"/>
  </dataValidations>
  <pageMargins left="0.7" right="0.7" top="0.75" bottom="0.75" header="0.3" footer="0.3"/>
  <pageSetup scale="49" fitToHeight="2" orientation="landscape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ackground xmlns="71af3243-3dd4-4a8d-8c0d-dd76da1f02a5">false</Background>
    <Status xmlns="71af3243-3dd4-4a8d-8c0d-dd76da1f02a5">Not started</Status>
    <_ip_UnifiedCompliancePolicyUIAction xmlns="http://schemas.microsoft.com/sharepoint/v3" xsi:nil="true"/>
    <Image xmlns="71af3243-3dd4-4a8d-8c0d-dd76da1f02a5">
      <Url xsi:nil="true"/>
      <Description xsi:nil="true"/>
    </Image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3EEF33-4398-4C7D-AC87-8E8CA521E0DF}">
  <ds:schemaRefs>
    <ds:schemaRef ds:uri="http://schemas.microsoft.com/office/2006/metadata/properties"/>
    <ds:schemaRef ds:uri="http://schemas.microsoft.com/office/infopath/2007/PartnerControls"/>
    <ds:schemaRef ds:uri="71af3243-3dd4-4a8d-8c0d-dd76da1f02a5"/>
    <ds:schemaRef ds:uri="http://schemas.microsoft.com/sharepoint/v3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028A6C33-6507-4EFB-BEC8-7F8198102D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5279B3-9E9E-4C05-B41F-993982E9558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TM22605629</Templat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Anual - 2026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2023-11-06T06:53:42Z</dcterms:created>
  <dcterms:modified xsi:type="dcterms:W3CDTF">2026-01-13T13:51:29Z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